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m403\OneDrive\Documentos\UNIVERSIDAD\2°3\Estadística\"/>
    </mc:Choice>
  </mc:AlternateContent>
  <xr:revisionPtr revIDLastSave="0" documentId="13_ncr:1_{8CF569B4-0369-478A-9401-6852586E67DA}" xr6:coauthVersionLast="47" xr6:coauthVersionMax="47" xr10:uidLastSave="{00000000-0000-0000-0000-000000000000}"/>
  <bookViews>
    <workbookView xWindow="-110" yWindow="-110" windowWidth="19420" windowHeight="11500" xr2:uid="{6E119092-2028-42ED-A5BA-04394DBDDE82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3" i="1"/>
  <c r="F21" i="1"/>
  <c r="F19" i="1"/>
  <c r="F2" i="1"/>
  <c r="F14" i="1"/>
  <c r="C19" i="1"/>
  <c r="G2" i="1"/>
  <c r="G14" i="1"/>
  <c r="G13" i="1"/>
  <c r="G12" i="1"/>
  <c r="G11" i="1"/>
  <c r="G10" i="1"/>
  <c r="G9" i="1"/>
  <c r="G8" i="1"/>
  <c r="G7" i="1"/>
  <c r="G6" i="1"/>
  <c r="G5" i="1"/>
  <c r="G4" i="1"/>
  <c r="G3" i="1"/>
  <c r="F13" i="1"/>
  <c r="F12" i="1"/>
  <c r="F11" i="1"/>
  <c r="F10" i="1"/>
  <c r="F9" i="1"/>
  <c r="F8" i="1"/>
  <c r="F7" i="1"/>
  <c r="F6" i="1"/>
  <c r="F5" i="1"/>
  <c r="F4" i="1"/>
  <c r="F3" i="1"/>
  <c r="B21" i="1" l="1"/>
  <c r="B23" i="1"/>
  <c r="C18" i="1"/>
  <c r="B16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D14" i="1"/>
  <c r="C14" i="1"/>
  <c r="B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<sst xmlns="http://schemas.openxmlformats.org/spreadsheetml/2006/main" count="20" uniqueCount="20">
  <si>
    <t>PESO (X)</t>
  </si>
  <si>
    <t>ALTURA (Y)</t>
  </si>
  <si>
    <t>PERSONAS</t>
  </si>
  <si>
    <t>X*Y</t>
  </si>
  <si>
    <t>SUMATORIA</t>
  </si>
  <si>
    <t>X^2</t>
  </si>
  <si>
    <t>SUMATORIA ^2</t>
  </si>
  <si>
    <t>MEDIA ARITMETICA</t>
  </si>
  <si>
    <t>X=</t>
  </si>
  <si>
    <t>Y=</t>
  </si>
  <si>
    <t>PENDIENTE</t>
  </si>
  <si>
    <t>ORDENADA</t>
  </si>
  <si>
    <t>RANGO</t>
  </si>
  <si>
    <t>VARIANZA</t>
  </si>
  <si>
    <t>DESVIACIÓN</t>
  </si>
  <si>
    <t>X - X̅</t>
  </si>
  <si>
    <t>(X - X̅)^2</t>
  </si>
  <si>
    <t>COEFICIENTE</t>
  </si>
  <si>
    <t>MEDIDAS DE DISPERCIÓN DE X</t>
  </si>
  <si>
    <t>Valdez Monter Elia Madona          2°3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</si>
</sst>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omic Sans MS"/>
      <family val="4"/>
    </font>
    <font>
      <u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Border="1"/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0" fillId="7" borderId="0" xfId="0" applyFill="1" applyBorder="1" applyAlignment="1">
      <alignment horizontal="right" vertical="center"/>
    </xf>
    <xf numFmtId="0" fontId="0" fillId="6" borderId="0" xfId="0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9999FF"/>
      <color rgb="FFFFCC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Hoja1!$C$1</c:f>
              <c:strCache>
                <c:ptCount val="1"/>
                <c:pt idx="0">
                  <c:v>ALTURA (Y)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alpha val="96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6.9664348142375751E-2"/>
                  <c:y val="-5.359272773830100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Hoja1!$B$2:$B$13</c:f>
              <c:numCache>
                <c:formatCode>General</c:formatCode>
                <c:ptCount val="12"/>
                <c:pt idx="0">
                  <c:v>74</c:v>
                </c:pt>
                <c:pt idx="1">
                  <c:v>92</c:v>
                </c:pt>
                <c:pt idx="2">
                  <c:v>63</c:v>
                </c:pt>
                <c:pt idx="3">
                  <c:v>72</c:v>
                </c:pt>
                <c:pt idx="4">
                  <c:v>58</c:v>
                </c:pt>
                <c:pt idx="5">
                  <c:v>78</c:v>
                </c:pt>
                <c:pt idx="6">
                  <c:v>85</c:v>
                </c:pt>
                <c:pt idx="7">
                  <c:v>85</c:v>
                </c:pt>
                <c:pt idx="8">
                  <c:v>73</c:v>
                </c:pt>
                <c:pt idx="9">
                  <c:v>62</c:v>
                </c:pt>
                <c:pt idx="10">
                  <c:v>80</c:v>
                </c:pt>
                <c:pt idx="11">
                  <c:v>72</c:v>
                </c:pt>
              </c:numCache>
            </c:numRef>
          </c:xVal>
          <c:yVal>
            <c:numRef>
              <c:f>Hoja1!$C$2:$C$13</c:f>
              <c:numCache>
                <c:formatCode>General</c:formatCode>
                <c:ptCount val="12"/>
                <c:pt idx="0">
                  <c:v>168</c:v>
                </c:pt>
                <c:pt idx="1">
                  <c:v>196</c:v>
                </c:pt>
                <c:pt idx="2">
                  <c:v>170</c:v>
                </c:pt>
                <c:pt idx="3">
                  <c:v>175</c:v>
                </c:pt>
                <c:pt idx="4">
                  <c:v>162</c:v>
                </c:pt>
                <c:pt idx="5">
                  <c:v>169</c:v>
                </c:pt>
                <c:pt idx="6">
                  <c:v>190</c:v>
                </c:pt>
                <c:pt idx="7">
                  <c:v>186</c:v>
                </c:pt>
                <c:pt idx="8">
                  <c:v>176</c:v>
                </c:pt>
                <c:pt idx="9">
                  <c:v>170</c:v>
                </c:pt>
                <c:pt idx="10">
                  <c:v>176</c:v>
                </c:pt>
                <c:pt idx="11">
                  <c:v>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E1-4967-8D35-94FD80B0B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884719"/>
        <c:axId val="445902607"/>
      </c:scatterChart>
      <c:valAx>
        <c:axId val="4458847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902607"/>
        <c:crosses val="autoZero"/>
        <c:crossBetween val="midCat"/>
      </c:valAx>
      <c:valAx>
        <c:axId val="445902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8847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442734</xdr:colOff>
      <xdr:row>3</xdr:row>
      <xdr:rowOff>17637</xdr:rowOff>
    </xdr:from>
    <xdr:to>
      <xdr:col>14</xdr:col>
      <xdr:colOff>126999</xdr:colOff>
      <xdr:row>24</xdr:row>
      <xdr:rowOff>106537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811D35F-15B4-4BB8-ADA8-4A02A77607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47BC3-189F-4015-A4AF-C8CC7FD6E5A2}">
  <dimension ref="A1:O26"/>
  <sheetViews>
    <sheetView tabSelected="1" zoomScale="90" zoomScaleNormal="90" workbookViewId="0">
      <selection activeCell="H18" sqref="H18"/>
    </sheetView>
  </sheetViews>
  <sheetFormatPr baseColWidth="10" defaultRowHeight="14.5" x14ac:dyDescent="0.35"/>
  <cols>
    <col min="1" max="1" width="17.453125" style="1" bestFit="1" customWidth="1"/>
    <col min="2" max="2" width="9.6328125" style="1" customWidth="1"/>
    <col min="3" max="3" width="11.54296875" style="1" customWidth="1"/>
    <col min="4" max="4" width="9" style="1" customWidth="1"/>
    <col min="5" max="5" width="14.08984375" style="1" customWidth="1"/>
    <col min="6" max="6" width="13.36328125" style="1" customWidth="1"/>
    <col min="7" max="7" width="11.90625" style="1" customWidth="1"/>
    <col min="8" max="8" width="12.6328125" style="1" bestFit="1" customWidth="1"/>
    <col min="9" max="9" width="15.7265625" customWidth="1"/>
  </cols>
  <sheetData>
    <row r="1" spans="1:15" ht="18" x14ac:dyDescent="0.55000000000000004">
      <c r="A1" s="11" t="s">
        <v>2</v>
      </c>
      <c r="B1" s="15" t="s">
        <v>0</v>
      </c>
      <c r="C1" s="12" t="s">
        <v>1</v>
      </c>
      <c r="D1" s="15" t="s">
        <v>3</v>
      </c>
      <c r="E1" s="12" t="s">
        <v>5</v>
      </c>
      <c r="F1" s="15" t="s">
        <v>15</v>
      </c>
      <c r="G1" s="13" t="s">
        <v>16</v>
      </c>
      <c r="H1" s="6"/>
      <c r="I1" s="29" t="s">
        <v>19</v>
      </c>
      <c r="J1" s="29"/>
      <c r="K1" s="29"/>
      <c r="L1" s="18"/>
      <c r="M1" s="18"/>
      <c r="N1" s="18"/>
      <c r="O1" s="18"/>
    </row>
    <row r="2" spans="1:15" x14ac:dyDescent="0.35">
      <c r="A2" s="7">
        <v>1</v>
      </c>
      <c r="B2" s="10">
        <v>74</v>
      </c>
      <c r="C2" s="8">
        <v>168</v>
      </c>
      <c r="D2" s="10">
        <f>B2*C2</f>
        <v>12432</v>
      </c>
      <c r="E2" s="8">
        <f>B2^2</f>
        <v>5476</v>
      </c>
      <c r="F2" s="10">
        <f>B2-C18</f>
        <v>-0.5</v>
      </c>
      <c r="G2" s="9">
        <f>F2^2</f>
        <v>0.25</v>
      </c>
      <c r="H2" s="6"/>
      <c r="I2" s="19"/>
      <c r="J2" s="18"/>
      <c r="K2" s="18"/>
      <c r="L2" s="18"/>
      <c r="M2" s="18"/>
      <c r="N2" s="18"/>
      <c r="O2" s="18"/>
    </row>
    <row r="3" spans="1:15" x14ac:dyDescent="0.35">
      <c r="A3" s="7">
        <v>2</v>
      </c>
      <c r="B3" s="3">
        <v>92</v>
      </c>
      <c r="C3" s="8">
        <v>196</v>
      </c>
      <c r="D3" s="10">
        <f t="shared" ref="D3:D13" si="0">B3*C3</f>
        <v>18032</v>
      </c>
      <c r="E3" s="8">
        <f t="shared" ref="E3:E13" si="1">B3^2</f>
        <v>8464</v>
      </c>
      <c r="F3" s="10">
        <f>B3-C18</f>
        <v>17.5</v>
      </c>
      <c r="G3" s="9">
        <f t="shared" ref="G3:G13" si="2">F3^2</f>
        <v>306.25</v>
      </c>
      <c r="H3" s="6"/>
      <c r="I3" s="19"/>
      <c r="J3" s="18"/>
      <c r="K3" s="18"/>
      <c r="L3" s="18"/>
      <c r="M3" s="18"/>
      <c r="N3" s="18"/>
      <c r="O3" s="18"/>
    </row>
    <row r="4" spans="1:15" x14ac:dyDescent="0.35">
      <c r="A4" s="7">
        <v>3</v>
      </c>
      <c r="B4" s="10">
        <v>63</v>
      </c>
      <c r="C4" s="8">
        <v>170</v>
      </c>
      <c r="D4" s="10">
        <f t="shared" si="0"/>
        <v>10710</v>
      </c>
      <c r="E4" s="8">
        <f t="shared" si="1"/>
        <v>3969</v>
      </c>
      <c r="F4" s="10">
        <f>B4-C18</f>
        <v>-11.5</v>
      </c>
      <c r="G4" s="9">
        <f t="shared" si="2"/>
        <v>132.25</v>
      </c>
      <c r="H4" s="6"/>
      <c r="I4" s="19"/>
      <c r="J4" s="18"/>
      <c r="K4" s="18"/>
      <c r="L4" s="18"/>
      <c r="M4" s="18"/>
      <c r="N4" s="18"/>
      <c r="O4" s="18"/>
    </row>
    <row r="5" spans="1:15" x14ac:dyDescent="0.35">
      <c r="A5" s="7">
        <v>4</v>
      </c>
      <c r="B5" s="10">
        <v>72</v>
      </c>
      <c r="C5" s="8">
        <v>175</v>
      </c>
      <c r="D5" s="10">
        <f t="shared" si="0"/>
        <v>12600</v>
      </c>
      <c r="E5" s="8">
        <f t="shared" si="1"/>
        <v>5184</v>
      </c>
      <c r="F5" s="10">
        <f>B5-C18</f>
        <v>-2.5</v>
      </c>
      <c r="G5" s="9">
        <f t="shared" si="2"/>
        <v>6.25</v>
      </c>
      <c r="H5" s="6"/>
      <c r="I5" s="19"/>
      <c r="J5" s="18"/>
      <c r="K5" s="18"/>
      <c r="L5" s="18"/>
      <c r="M5" s="18"/>
      <c r="N5" s="18"/>
      <c r="O5" s="18"/>
    </row>
    <row r="6" spans="1:15" x14ac:dyDescent="0.35">
      <c r="A6" s="7">
        <v>5</v>
      </c>
      <c r="B6" s="3">
        <v>58</v>
      </c>
      <c r="C6" s="8">
        <v>162</v>
      </c>
      <c r="D6" s="10">
        <f t="shared" si="0"/>
        <v>9396</v>
      </c>
      <c r="E6" s="8">
        <f t="shared" si="1"/>
        <v>3364</v>
      </c>
      <c r="F6" s="10">
        <f>B6-C18</f>
        <v>-16.5</v>
      </c>
      <c r="G6" s="9">
        <f t="shared" si="2"/>
        <v>272.25</v>
      </c>
      <c r="H6" s="6"/>
      <c r="I6" s="19"/>
      <c r="J6" s="18"/>
      <c r="K6" s="18"/>
      <c r="L6" s="18"/>
      <c r="M6" s="18"/>
      <c r="N6" s="18"/>
      <c r="O6" s="18"/>
    </row>
    <row r="7" spans="1:15" x14ac:dyDescent="0.35">
      <c r="A7" s="7">
        <v>6</v>
      </c>
      <c r="B7" s="10">
        <v>78</v>
      </c>
      <c r="C7" s="8">
        <v>169</v>
      </c>
      <c r="D7" s="10">
        <f t="shared" si="0"/>
        <v>13182</v>
      </c>
      <c r="E7" s="8">
        <f t="shared" si="1"/>
        <v>6084</v>
      </c>
      <c r="F7" s="10">
        <f>B7-C18</f>
        <v>3.5</v>
      </c>
      <c r="G7" s="9">
        <f t="shared" si="2"/>
        <v>12.25</v>
      </c>
      <c r="H7" s="6"/>
      <c r="I7" s="19"/>
      <c r="J7" s="18"/>
      <c r="K7" s="18"/>
      <c r="L7" s="18"/>
      <c r="M7" s="18"/>
      <c r="N7" s="18"/>
      <c r="O7" s="18"/>
    </row>
    <row r="8" spans="1:15" x14ac:dyDescent="0.35">
      <c r="A8" s="7">
        <v>7</v>
      </c>
      <c r="B8" s="10">
        <v>85</v>
      </c>
      <c r="C8" s="8">
        <v>190</v>
      </c>
      <c r="D8" s="10">
        <f t="shared" si="0"/>
        <v>16150</v>
      </c>
      <c r="E8" s="8">
        <f t="shared" si="1"/>
        <v>7225</v>
      </c>
      <c r="F8" s="10">
        <f>B8-C18</f>
        <v>10.5</v>
      </c>
      <c r="G8" s="9">
        <f t="shared" si="2"/>
        <v>110.25</v>
      </c>
      <c r="H8" s="6"/>
      <c r="I8" s="19"/>
      <c r="J8" s="18"/>
      <c r="K8" s="18"/>
      <c r="L8" s="18"/>
      <c r="M8" s="18"/>
      <c r="N8" s="18"/>
      <c r="O8" s="18"/>
    </row>
    <row r="9" spans="1:15" x14ac:dyDescent="0.35">
      <c r="A9" s="7">
        <v>8</v>
      </c>
      <c r="B9" s="10">
        <v>85</v>
      </c>
      <c r="C9" s="8">
        <v>186</v>
      </c>
      <c r="D9" s="10">
        <f t="shared" si="0"/>
        <v>15810</v>
      </c>
      <c r="E9" s="8">
        <f t="shared" si="1"/>
        <v>7225</v>
      </c>
      <c r="F9" s="10">
        <f>B9-C18</f>
        <v>10.5</v>
      </c>
      <c r="G9" s="9">
        <f t="shared" si="2"/>
        <v>110.25</v>
      </c>
      <c r="H9" s="6"/>
      <c r="I9" s="19"/>
      <c r="J9" s="18"/>
      <c r="K9" s="18"/>
      <c r="L9" s="18"/>
      <c r="M9" s="18"/>
      <c r="N9" s="18"/>
      <c r="O9" s="18"/>
    </row>
    <row r="10" spans="1:15" x14ac:dyDescent="0.35">
      <c r="A10" s="7">
        <v>9</v>
      </c>
      <c r="B10" s="10">
        <v>73</v>
      </c>
      <c r="C10" s="8">
        <v>176</v>
      </c>
      <c r="D10" s="10">
        <f t="shared" si="0"/>
        <v>12848</v>
      </c>
      <c r="E10" s="8">
        <f t="shared" si="1"/>
        <v>5329</v>
      </c>
      <c r="F10" s="10">
        <f>B10-C18</f>
        <v>-1.5</v>
      </c>
      <c r="G10" s="9">
        <f t="shared" si="2"/>
        <v>2.25</v>
      </c>
      <c r="H10" s="6"/>
      <c r="I10" s="19"/>
      <c r="J10" s="18"/>
      <c r="K10" s="18"/>
      <c r="L10" s="18"/>
      <c r="M10" s="18"/>
      <c r="N10" s="18"/>
      <c r="O10" s="18"/>
    </row>
    <row r="11" spans="1:15" x14ac:dyDescent="0.35">
      <c r="A11" s="7">
        <v>10</v>
      </c>
      <c r="B11" s="10">
        <v>62</v>
      </c>
      <c r="C11" s="8">
        <v>170</v>
      </c>
      <c r="D11" s="10">
        <f t="shared" si="0"/>
        <v>10540</v>
      </c>
      <c r="E11" s="8">
        <f t="shared" si="1"/>
        <v>3844</v>
      </c>
      <c r="F11" s="10">
        <f>B11-C18</f>
        <v>-12.5</v>
      </c>
      <c r="G11" s="9">
        <f t="shared" si="2"/>
        <v>156.25</v>
      </c>
      <c r="H11" s="6"/>
      <c r="I11" s="19"/>
      <c r="J11" s="18"/>
      <c r="K11" s="18"/>
      <c r="L11" s="18"/>
      <c r="M11" s="18"/>
      <c r="N11" s="18"/>
      <c r="O11" s="18"/>
    </row>
    <row r="12" spans="1:15" x14ac:dyDescent="0.35">
      <c r="A12" s="7">
        <v>11</v>
      </c>
      <c r="B12" s="10">
        <v>80</v>
      </c>
      <c r="C12" s="8">
        <v>176</v>
      </c>
      <c r="D12" s="10">
        <f t="shared" si="0"/>
        <v>14080</v>
      </c>
      <c r="E12" s="8">
        <f t="shared" si="1"/>
        <v>6400</v>
      </c>
      <c r="F12" s="10">
        <f>B12-C18</f>
        <v>5.5</v>
      </c>
      <c r="G12" s="9">
        <f t="shared" si="2"/>
        <v>30.25</v>
      </c>
      <c r="H12" s="6"/>
      <c r="I12" s="19"/>
      <c r="J12" s="18"/>
      <c r="K12" s="18"/>
      <c r="L12" s="18"/>
      <c r="M12" s="18"/>
      <c r="N12" s="18"/>
      <c r="O12" s="18"/>
    </row>
    <row r="13" spans="1:15" x14ac:dyDescent="0.35">
      <c r="A13" s="7">
        <v>12</v>
      </c>
      <c r="B13" s="10">
        <v>72</v>
      </c>
      <c r="C13" s="8">
        <v>179</v>
      </c>
      <c r="D13" s="10">
        <f t="shared" si="0"/>
        <v>12888</v>
      </c>
      <c r="E13" s="8">
        <f t="shared" si="1"/>
        <v>5184</v>
      </c>
      <c r="F13" s="10">
        <f>B13-C18</f>
        <v>-2.5</v>
      </c>
      <c r="G13" s="9">
        <f t="shared" si="2"/>
        <v>6.25</v>
      </c>
      <c r="H13" s="6"/>
      <c r="I13" s="19"/>
      <c r="J13" s="18"/>
      <c r="K13" s="18"/>
      <c r="L13" s="18"/>
      <c r="M13" s="18"/>
      <c r="N13" s="18"/>
      <c r="O13" s="18"/>
    </row>
    <row r="14" spans="1:15" ht="15" thickBot="1" x14ac:dyDescent="0.4">
      <c r="A14" s="14" t="s">
        <v>4</v>
      </c>
      <c r="B14" s="4">
        <f t="shared" ref="B14:G14" si="3">SUM(B2:B13)</f>
        <v>894</v>
      </c>
      <c r="C14" s="4">
        <f t="shared" si="3"/>
        <v>2117</v>
      </c>
      <c r="D14" s="4">
        <f t="shared" si="3"/>
        <v>158668</v>
      </c>
      <c r="E14" s="4">
        <f t="shared" si="3"/>
        <v>67748</v>
      </c>
      <c r="F14" s="4">
        <f t="shared" si="3"/>
        <v>0</v>
      </c>
      <c r="G14" s="5">
        <f t="shared" si="3"/>
        <v>1145</v>
      </c>
      <c r="H14" s="6"/>
      <c r="I14" s="19"/>
      <c r="J14" s="18"/>
      <c r="K14" s="18"/>
      <c r="L14" s="18"/>
      <c r="M14" s="18"/>
      <c r="N14" s="18"/>
      <c r="O14" s="18"/>
    </row>
    <row r="15" spans="1:15" x14ac:dyDescent="0.35">
      <c r="A15" s="16"/>
      <c r="B15" s="16"/>
      <c r="C15" s="16"/>
      <c r="D15" s="16"/>
      <c r="E15" s="16"/>
      <c r="F15" s="16"/>
      <c r="G15" s="16"/>
      <c r="H15" s="16"/>
      <c r="I15" s="18"/>
      <c r="J15" s="18"/>
      <c r="K15" s="18"/>
      <c r="L15" s="18"/>
      <c r="M15" s="18"/>
      <c r="N15" s="18"/>
      <c r="O15" s="18"/>
    </row>
    <row r="16" spans="1:15" x14ac:dyDescent="0.35">
      <c r="A16" s="20" t="s">
        <v>6</v>
      </c>
      <c r="B16" s="16">
        <f>B14^2</f>
        <v>799236</v>
      </c>
      <c r="C16" s="16"/>
      <c r="D16" s="16"/>
      <c r="E16" s="16"/>
      <c r="F16" s="16"/>
      <c r="G16" s="16"/>
      <c r="H16" s="16"/>
      <c r="I16" s="18"/>
      <c r="J16" s="18"/>
      <c r="K16" s="18"/>
      <c r="L16" s="18"/>
      <c r="M16" s="18"/>
      <c r="N16" s="18"/>
      <c r="O16" s="18"/>
    </row>
    <row r="17" spans="1:15" x14ac:dyDescent="0.35">
      <c r="A17" s="16"/>
      <c r="B17" s="16"/>
      <c r="C17" s="16"/>
      <c r="D17" s="16"/>
      <c r="E17" s="30" t="s">
        <v>18</v>
      </c>
      <c r="F17" s="30"/>
      <c r="G17" s="16"/>
      <c r="H17" s="17"/>
      <c r="I17" s="17"/>
      <c r="J17" s="18"/>
      <c r="K17" s="18"/>
      <c r="L17" s="18"/>
      <c r="M17" s="18"/>
      <c r="N17" s="18"/>
      <c r="O17" s="18"/>
    </row>
    <row r="18" spans="1:15" x14ac:dyDescent="0.35">
      <c r="A18" s="24" t="s">
        <v>7</v>
      </c>
      <c r="B18" s="27" t="s">
        <v>8</v>
      </c>
      <c r="C18" s="16">
        <f>B14/12</f>
        <v>74.5</v>
      </c>
      <c r="D18" s="16"/>
      <c r="E18" s="16"/>
      <c r="F18" s="16"/>
      <c r="G18" s="16"/>
      <c r="H18" s="16"/>
      <c r="I18" s="18"/>
      <c r="J18" s="18"/>
      <c r="K18" s="18"/>
      <c r="L18" s="18"/>
      <c r="M18" s="18"/>
      <c r="N18" s="18"/>
      <c r="O18" s="18"/>
    </row>
    <row r="19" spans="1:15" x14ac:dyDescent="0.35">
      <c r="A19" s="16"/>
      <c r="B19" s="28" t="s">
        <v>9</v>
      </c>
      <c r="C19" s="16">
        <f>C14/12</f>
        <v>176.41666666666666</v>
      </c>
      <c r="D19" s="16"/>
      <c r="E19" s="2" t="s">
        <v>12</v>
      </c>
      <c r="F19" s="16">
        <f>B3-B6</f>
        <v>34</v>
      </c>
      <c r="G19" s="16"/>
      <c r="H19" s="16"/>
      <c r="I19" s="18"/>
      <c r="J19" s="18"/>
      <c r="K19" s="18"/>
      <c r="L19" s="18"/>
      <c r="M19" s="18"/>
      <c r="N19" s="18"/>
      <c r="O19" s="18"/>
    </row>
    <row r="20" spans="1:15" x14ac:dyDescent="0.35">
      <c r="A20" s="16"/>
      <c r="B20" s="16"/>
      <c r="C20" s="16"/>
      <c r="D20" s="16"/>
      <c r="E20" s="16"/>
      <c r="F20" s="16"/>
      <c r="G20" s="16"/>
      <c r="H20" s="16"/>
      <c r="I20" s="18"/>
      <c r="J20" s="18"/>
      <c r="K20" s="18"/>
      <c r="L20" s="18"/>
      <c r="M20" s="18"/>
      <c r="N20" s="18"/>
      <c r="O20" s="18"/>
    </row>
    <row r="21" spans="1:15" x14ac:dyDescent="0.35">
      <c r="A21" s="25" t="s">
        <v>10</v>
      </c>
      <c r="B21" s="16">
        <f>((12*D14)-(B14*C14))/((12*E14)-(B16))</f>
        <v>0.83100436681222711</v>
      </c>
      <c r="C21" s="16"/>
      <c r="D21" s="16"/>
      <c r="E21" s="21" t="s">
        <v>13</v>
      </c>
      <c r="F21" s="16">
        <f>G14/12</f>
        <v>95.416666666666671</v>
      </c>
      <c r="G21" s="16"/>
      <c r="H21" s="16"/>
      <c r="I21" s="18"/>
      <c r="J21" s="18"/>
      <c r="K21" s="18"/>
      <c r="L21" s="18"/>
      <c r="M21" s="18"/>
      <c r="N21" s="18"/>
      <c r="O21" s="18"/>
    </row>
    <row r="22" spans="1:15" x14ac:dyDescent="0.35">
      <c r="A22" s="16"/>
      <c r="B22" s="16"/>
      <c r="C22" s="16"/>
      <c r="D22" s="16"/>
      <c r="E22" s="16"/>
      <c r="F22" s="16"/>
      <c r="G22" s="16"/>
      <c r="H22" s="16"/>
      <c r="I22" s="18"/>
      <c r="J22" s="18"/>
      <c r="K22" s="18"/>
      <c r="L22" s="18"/>
      <c r="M22" s="18"/>
      <c r="N22" s="18"/>
      <c r="O22" s="18"/>
    </row>
    <row r="23" spans="1:15" x14ac:dyDescent="0.35">
      <c r="A23" s="26" t="s">
        <v>11</v>
      </c>
      <c r="B23" s="16">
        <f>C19-(B21*C18)</f>
        <v>114.50684133915573</v>
      </c>
      <c r="C23" s="16"/>
      <c r="D23" s="16"/>
      <c r="E23" s="22" t="s">
        <v>14</v>
      </c>
      <c r="F23" s="16">
        <f>SQRT(F21)</f>
        <v>9.7681455080617354</v>
      </c>
      <c r="G23" s="16"/>
      <c r="H23" s="16"/>
      <c r="I23" s="18"/>
      <c r="J23" s="18"/>
      <c r="K23" s="18"/>
      <c r="L23" s="18"/>
      <c r="M23" s="18"/>
      <c r="N23" s="18"/>
      <c r="O23" s="18"/>
    </row>
    <row r="24" spans="1:15" x14ac:dyDescent="0.35">
      <c r="A24" s="16"/>
      <c r="B24" s="16"/>
      <c r="C24" s="16"/>
      <c r="D24" s="16"/>
      <c r="E24" s="16"/>
      <c r="F24" s="16"/>
      <c r="G24" s="16"/>
      <c r="H24" s="16"/>
      <c r="I24" s="18"/>
      <c r="J24" s="18"/>
      <c r="K24" s="18"/>
      <c r="L24" s="18"/>
      <c r="M24" s="18"/>
      <c r="N24" s="18"/>
      <c r="O24" s="18"/>
    </row>
    <row r="25" spans="1:15" x14ac:dyDescent="0.35">
      <c r="A25" s="16"/>
      <c r="B25" s="16"/>
      <c r="C25" s="16"/>
      <c r="D25" s="16"/>
      <c r="E25" s="23" t="s">
        <v>17</v>
      </c>
      <c r="F25" s="16">
        <f>F23/C18</f>
        <v>0.13111604708807698</v>
      </c>
      <c r="G25" s="16"/>
      <c r="H25" s="16"/>
      <c r="I25" s="18"/>
      <c r="J25" s="18"/>
      <c r="K25" s="18"/>
      <c r="L25" s="18"/>
      <c r="M25" s="18"/>
      <c r="N25" s="18"/>
      <c r="O25" s="18"/>
    </row>
    <row r="26" spans="1:15" x14ac:dyDescent="0.35">
      <c r="A26" s="16"/>
      <c r="B26" s="16"/>
      <c r="C26" s="16"/>
      <c r="D26" s="16"/>
      <c r="E26" s="16"/>
      <c r="F26" s="16"/>
      <c r="G26" s="16"/>
      <c r="H26" s="16"/>
      <c r="I26" s="18"/>
      <c r="J26" s="18"/>
      <c r="K26" s="18"/>
      <c r="L26" s="18"/>
      <c r="M26" s="18"/>
      <c r="N26" s="18"/>
      <c r="O26" s="18"/>
    </row>
  </sheetData>
  <mergeCells count="3">
    <mergeCell ref="E17:F17"/>
    <mergeCell ref="H17:I17"/>
    <mergeCell ref="I1:K1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 Madonna Valdez Monter - Contaduría</dc:creator>
  <cp:lastModifiedBy>Elia Madonna Valdez Monter - Contaduría</cp:lastModifiedBy>
  <dcterms:created xsi:type="dcterms:W3CDTF">2024-04-15T20:43:20Z</dcterms:created>
  <dcterms:modified xsi:type="dcterms:W3CDTF">2024-04-16T05:08:39Z</dcterms:modified>
</cp:coreProperties>
</file>